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\Desktop\Løn GK\"/>
    </mc:Choice>
  </mc:AlternateContent>
  <bookViews>
    <workbookView xWindow="0" yWindow="0" windowWidth="25200" windowHeight="1138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F20" i="1"/>
  <c r="H20" i="1" s="1"/>
  <c r="F19" i="1"/>
  <c r="F18" i="1"/>
  <c r="F17" i="1"/>
  <c r="D17" i="1"/>
  <c r="D18" i="1"/>
  <c r="F13" i="1"/>
  <c r="F11" i="1"/>
  <c r="F9" i="1"/>
  <c r="G13" i="1"/>
  <c r="G11" i="1"/>
  <c r="G9" i="1"/>
  <c r="D13" i="1"/>
  <c r="D11" i="1"/>
  <c r="G7" i="1"/>
  <c r="G6" i="1"/>
  <c r="G5" i="1"/>
  <c r="G4" i="1"/>
  <c r="F7" i="1"/>
  <c r="F6" i="1"/>
  <c r="F5" i="1"/>
  <c r="F4" i="1"/>
  <c r="E7" i="1"/>
  <c r="E6" i="1"/>
  <c r="E5" i="1"/>
  <c r="E4" i="1"/>
  <c r="D7" i="1"/>
  <c r="D5" i="1"/>
  <c r="D4" i="1"/>
  <c r="H19" i="1"/>
  <c r="H18" i="1"/>
  <c r="E13" i="1"/>
  <c r="E11" i="1"/>
  <c r="E9" i="1"/>
  <c r="D9" i="1"/>
  <c r="H5" i="1"/>
  <c r="J5" i="1" s="1"/>
  <c r="K20" i="1" l="1"/>
  <c r="I20" i="1"/>
  <c r="J20" i="1"/>
  <c r="H17" i="1"/>
  <c r="K17" i="1" s="1"/>
  <c r="H13" i="1"/>
  <c r="I13" i="1" s="1"/>
  <c r="H9" i="1"/>
  <c r="K9" i="1" s="1"/>
  <c r="H11" i="1"/>
  <c r="K11" i="1" s="1"/>
  <c r="H6" i="1"/>
  <c r="K6" i="1" s="1"/>
  <c r="H4" i="1"/>
  <c r="J4" i="1" s="1"/>
  <c r="H7" i="1"/>
  <c r="K7" i="1" s="1"/>
  <c r="I19" i="1"/>
  <c r="J19" i="1"/>
  <c r="K19" i="1"/>
  <c r="K18" i="1"/>
  <c r="I18" i="1"/>
  <c r="J18" i="1"/>
  <c r="I5" i="1"/>
  <c r="K5" i="1"/>
  <c r="I4" i="1"/>
  <c r="I17" i="1" l="1"/>
  <c r="J17" i="1"/>
  <c r="I9" i="1"/>
  <c r="J9" i="1"/>
  <c r="J11" i="1"/>
  <c r="I11" i="1"/>
  <c r="J6" i="1"/>
  <c r="I6" i="1"/>
  <c r="K4" i="1"/>
  <c r="I7" i="1"/>
  <c r="J7" i="1"/>
</calcChain>
</file>

<file path=xl/sharedStrings.xml><?xml version="1.0" encoding="utf-8"?>
<sst xmlns="http://schemas.openxmlformats.org/spreadsheetml/2006/main" count="40" uniqueCount="30">
  <si>
    <t>Reguleringsfaktor</t>
  </si>
  <si>
    <t>Lærere</t>
  </si>
  <si>
    <t xml:space="preserve">NY LØN </t>
  </si>
  <si>
    <t>Trin</t>
  </si>
  <si>
    <t>Grundløns-tillæg</t>
  </si>
  <si>
    <t>Underviser-tillæg</t>
  </si>
  <si>
    <t>Gentofte-tillæg</t>
  </si>
  <si>
    <t>Lokalt undervis-ningstillæg</t>
  </si>
  <si>
    <t>Årsløn</t>
  </si>
  <si>
    <t>Måneds-løn</t>
  </si>
  <si>
    <t xml:space="preserve">Årlig pension 17,3 % </t>
  </si>
  <si>
    <r>
      <rPr>
        <b/>
        <u/>
        <sz val="11"/>
        <color theme="1"/>
        <rFont val="Calibri"/>
        <family val="2"/>
        <scheme val="minor"/>
      </rPr>
      <t xml:space="preserve">eller </t>
    </r>
    <r>
      <rPr>
        <b/>
        <sz val="11"/>
        <color theme="1"/>
        <rFont val="Calibri"/>
        <family val="2"/>
        <scheme val="minor"/>
      </rPr>
      <t>årlig pension 18,13 %</t>
    </r>
  </si>
  <si>
    <t>0-4 års erfaring</t>
  </si>
  <si>
    <t>4-8 års erfaring</t>
  </si>
  <si>
    <t>8-12 års erfaring</t>
  </si>
  <si>
    <t>Over 12 års erfaring</t>
  </si>
  <si>
    <t>Personlig ordning (anciennitetsløn)</t>
  </si>
  <si>
    <t>93-gruppen</t>
  </si>
  <si>
    <t xml:space="preserve">Årlig pension 19,8 % </t>
  </si>
  <si>
    <r>
      <rPr>
        <b/>
        <u/>
        <sz val="11"/>
        <color theme="1"/>
        <rFont val="Calibri"/>
        <family val="2"/>
        <scheme val="minor"/>
      </rPr>
      <t xml:space="preserve">eller </t>
    </r>
    <r>
      <rPr>
        <b/>
        <sz val="11"/>
        <color theme="1"/>
        <rFont val="Calibri"/>
        <family val="2"/>
        <scheme val="minor"/>
      </rPr>
      <t>årlig pension 20,63 %</t>
    </r>
  </si>
  <si>
    <t>Tjenestemænd</t>
  </si>
  <si>
    <t>Børnehaveklasseledere</t>
  </si>
  <si>
    <t>BH-ledere ansat før 1. august 2014 får yderligere et årligt tillæg på ca.7.300 kr. svarende til ca. 600 kr. pr. md.</t>
  </si>
  <si>
    <t xml:space="preserve"> </t>
  </si>
  <si>
    <t>Der kan være lokalt aftalte tillæg (skoletillæg), som ikke er med i oversigten. Fx 1.500 kr. tillægget og lokalt aftalte funktionstillæg.</t>
  </si>
  <si>
    <t>Hvis man har valgt årlig pension 17,3 %, vil man få forskellen mellem årlig pension 18,13 % og 17,3 % udbetalt som "Fritvalgstillæg",</t>
  </si>
  <si>
    <t>som udbetales med 1/12 hver måned.</t>
  </si>
  <si>
    <t>Det samme gælder for 93-gruppen.</t>
  </si>
  <si>
    <t>Årlig-Trinløn</t>
  </si>
  <si>
    <t>Løn pr. 1. januar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</si>
</sst>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3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0" fillId="2" borderId="1" xfId="1" applyNumberFormat="1" applyFont="1" applyFill="1" applyBorder="1" applyAlignment="1">
      <alignment wrapText="1"/>
    </xf>
    <xf numFmtId="0" fontId="0" fillId="0" borderId="1" xfId="0" applyFill="1" applyBorder="1"/>
    <xf numFmtId="3" fontId="0" fillId="0" borderId="1" xfId="0" applyNumberFormat="1" applyFill="1" applyBorder="1"/>
    <xf numFmtId="164" fontId="0" fillId="0" borderId="1" xfId="1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4" fontId="2" fillId="2" borderId="1" xfId="1" applyNumberFormat="1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0" borderId="2" xfId="0" applyFill="1" applyBorder="1"/>
    <xf numFmtId="0" fontId="0" fillId="3" borderId="0" xfId="0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8" sqref="F8:G8"/>
    </sheetView>
  </sheetViews>
  <sheetFormatPr defaultRowHeight="15" x14ac:dyDescent="0.25"/>
  <cols>
    <col min="1" max="1" width="19" customWidth="1"/>
    <col min="2" max="2" width="6.28515625" customWidth="1"/>
    <col min="3" max="3" width="15.28515625" customWidth="1"/>
    <col min="4" max="4" width="10.85546875" customWidth="1"/>
    <col min="5" max="5" width="10.5703125" customWidth="1"/>
    <col min="6" max="6" width="9.5703125" customWidth="1"/>
    <col min="7" max="7" width="12.140625" customWidth="1"/>
  </cols>
  <sheetData>
    <row r="1" spans="1:11" x14ac:dyDescent="0.25">
      <c r="A1" s="1" t="s">
        <v>29</v>
      </c>
      <c r="F1" t="s">
        <v>0</v>
      </c>
      <c r="H1">
        <v>1.4124110000000001</v>
      </c>
    </row>
    <row r="2" spans="1:11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60" x14ac:dyDescent="0.25">
      <c r="A3" s="4" t="s">
        <v>2</v>
      </c>
      <c r="B3" s="4" t="s">
        <v>3</v>
      </c>
      <c r="C3" s="4" t="s">
        <v>28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1" x14ac:dyDescent="0.25">
      <c r="A4" s="3" t="s">
        <v>12</v>
      </c>
      <c r="B4" s="3">
        <v>31</v>
      </c>
      <c r="C4" s="5">
        <v>348932</v>
      </c>
      <c r="D4" s="6">
        <f>3000*1.412411</f>
        <v>4237.2330000000002</v>
      </c>
      <c r="E4" s="6">
        <f>13000*1.412411</f>
        <v>18361.343000000001</v>
      </c>
      <c r="F4" s="6">
        <f>8500*1.412411</f>
        <v>12005.4935</v>
      </c>
      <c r="G4" s="6">
        <f>13500*1.412411</f>
        <v>19067.548500000001</v>
      </c>
      <c r="H4" s="6">
        <f>SUM(C4:G4)</f>
        <v>402603.61799999996</v>
      </c>
      <c r="I4" s="7">
        <f>H4/12</f>
        <v>33550.301499999994</v>
      </c>
      <c r="J4" s="7">
        <f>H4/100*17.3</f>
        <v>69650.425913999992</v>
      </c>
      <c r="K4" s="7">
        <f>H4/100*18.13</f>
        <v>72992.035943399984</v>
      </c>
    </row>
    <row r="5" spans="1:11" x14ac:dyDescent="0.25">
      <c r="A5" s="3" t="s">
        <v>13</v>
      </c>
      <c r="B5" s="3">
        <v>35</v>
      </c>
      <c r="C5" s="5">
        <v>369246</v>
      </c>
      <c r="D5" s="6">
        <f>3000*1.412411</f>
        <v>4237.2330000000002</v>
      </c>
      <c r="E5" s="6">
        <f t="shared" ref="E5:E7" si="0">13000*1.412411</f>
        <v>18361.343000000001</v>
      </c>
      <c r="F5" s="6">
        <f t="shared" ref="F5:F7" si="1">8500*1.412411</f>
        <v>12005.4935</v>
      </c>
      <c r="G5" s="6">
        <f t="shared" ref="G5:G13" si="2">13500*1.412411</f>
        <v>19067.548500000001</v>
      </c>
      <c r="H5" s="6">
        <f t="shared" ref="H5:H7" si="3">SUM(C5:G5)</f>
        <v>422917.61799999996</v>
      </c>
      <c r="I5" s="7">
        <f t="shared" ref="I5:I13" si="4">H5/12</f>
        <v>35243.13483333333</v>
      </c>
      <c r="J5" s="7">
        <f t="shared" ref="J5:J7" si="5">H5/100*17.3</f>
        <v>73164.747913999992</v>
      </c>
      <c r="K5" s="7">
        <f>H5/100*18.13</f>
        <v>76674.964143399993</v>
      </c>
    </row>
    <row r="6" spans="1:11" x14ac:dyDescent="0.25">
      <c r="A6" s="3" t="s">
        <v>14</v>
      </c>
      <c r="B6" s="3">
        <v>40</v>
      </c>
      <c r="C6" s="5">
        <v>397063</v>
      </c>
      <c r="D6" s="6"/>
      <c r="E6" s="6">
        <f t="shared" si="0"/>
        <v>18361.343000000001</v>
      </c>
      <c r="F6" s="6">
        <f t="shared" si="1"/>
        <v>12005.4935</v>
      </c>
      <c r="G6" s="6">
        <f t="shared" si="2"/>
        <v>19067.548500000001</v>
      </c>
      <c r="H6" s="6">
        <f t="shared" si="3"/>
        <v>446497.38499999995</v>
      </c>
      <c r="I6" s="7">
        <f t="shared" si="4"/>
        <v>37208.11541666666</v>
      </c>
      <c r="J6" s="7">
        <f t="shared" si="5"/>
        <v>77244.047605</v>
      </c>
      <c r="K6" s="7">
        <f t="shared" ref="K6:K7" si="6">H6/100*18.13</f>
        <v>80949.97590049998</v>
      </c>
    </row>
    <row r="7" spans="1:11" x14ac:dyDescent="0.25">
      <c r="A7" s="3" t="s">
        <v>15</v>
      </c>
      <c r="B7" s="3">
        <v>40</v>
      </c>
      <c r="C7" s="5">
        <v>397063</v>
      </c>
      <c r="D7" s="6">
        <f>10000*1.412411</f>
        <v>14124.11</v>
      </c>
      <c r="E7" s="6">
        <f t="shared" si="0"/>
        <v>18361.343000000001</v>
      </c>
      <c r="F7" s="6">
        <f t="shared" si="1"/>
        <v>12005.4935</v>
      </c>
      <c r="G7" s="6">
        <f t="shared" si="2"/>
        <v>19067.548500000001</v>
      </c>
      <c r="H7" s="6">
        <f t="shared" si="3"/>
        <v>460621.49499999994</v>
      </c>
      <c r="I7" s="7">
        <f t="shared" si="4"/>
        <v>38385.124583333331</v>
      </c>
      <c r="J7" s="7">
        <f t="shared" si="5"/>
        <v>79687.518635</v>
      </c>
      <c r="K7" s="7">
        <f t="shared" si="6"/>
        <v>83510.677043499993</v>
      </c>
    </row>
    <row r="8" spans="1:11" ht="60" x14ac:dyDescent="0.25">
      <c r="A8" s="8" t="s">
        <v>16</v>
      </c>
      <c r="B8" s="9"/>
      <c r="C8" s="9"/>
      <c r="D8" s="10" t="s">
        <v>23</v>
      </c>
      <c r="E8" s="9" t="s">
        <v>23</v>
      </c>
      <c r="F8" s="9"/>
      <c r="G8" s="9"/>
      <c r="H8" s="9"/>
      <c r="I8" s="9"/>
      <c r="J8" s="9"/>
      <c r="K8" s="9"/>
    </row>
    <row r="9" spans="1:11" x14ac:dyDescent="0.25">
      <c r="A9" s="3"/>
      <c r="B9" s="11">
        <v>43</v>
      </c>
      <c r="C9" s="12">
        <v>417862</v>
      </c>
      <c r="D9" s="6">
        <f>13000*1.390861</f>
        <v>18081.192999999999</v>
      </c>
      <c r="E9" s="13">
        <f>5500*1.390861</f>
        <v>7649.7354999999998</v>
      </c>
      <c r="F9" s="13">
        <f>3250*1.412411</f>
        <v>4590.3357500000002</v>
      </c>
      <c r="G9" s="6">
        <f t="shared" si="2"/>
        <v>19067.548500000001</v>
      </c>
      <c r="H9" s="6">
        <f t="shared" ref="H9" si="7">SUM(C9:G9)</f>
        <v>467250.81274999998</v>
      </c>
      <c r="I9" s="7">
        <f t="shared" si="4"/>
        <v>38937.567729166665</v>
      </c>
      <c r="J9" s="7">
        <f t="shared" ref="J9" si="8">H9/100*17.3</f>
        <v>80834.390605750013</v>
      </c>
      <c r="K9" s="7">
        <f t="shared" ref="K9" si="9">H9/100*17.94</f>
        <v>83824.795807350005</v>
      </c>
    </row>
    <row r="10" spans="1:11" ht="60" x14ac:dyDescent="0.25">
      <c r="A10" s="14" t="s">
        <v>17</v>
      </c>
      <c r="B10" s="15"/>
      <c r="C10" s="15"/>
      <c r="D10" s="16"/>
      <c r="E10" s="15"/>
      <c r="F10" s="15" t="s">
        <v>23</v>
      </c>
      <c r="G10" s="15"/>
      <c r="H10" s="15"/>
      <c r="I10" s="15"/>
      <c r="J10" s="4" t="s">
        <v>18</v>
      </c>
      <c r="K10" s="4" t="s">
        <v>19</v>
      </c>
    </row>
    <row r="11" spans="1:11" x14ac:dyDescent="0.25">
      <c r="A11" s="3"/>
      <c r="B11" s="11">
        <v>43</v>
      </c>
      <c r="C11" s="12">
        <v>417862</v>
      </c>
      <c r="D11" s="6">
        <f t="shared" ref="D11" si="10">13000*1.412411</f>
        <v>18361.343000000001</v>
      </c>
      <c r="E11" s="13">
        <f>5500*1.390861</f>
        <v>7649.7354999999998</v>
      </c>
      <c r="F11" s="13">
        <f>3250*1.412411</f>
        <v>4590.3357500000002</v>
      </c>
      <c r="G11" s="6">
        <f t="shared" si="2"/>
        <v>19067.548500000001</v>
      </c>
      <c r="H11" s="6">
        <f t="shared" ref="H11:H13" si="11">SUM(C11:G11)</f>
        <v>467530.96275000001</v>
      </c>
      <c r="I11" s="7">
        <f t="shared" si="4"/>
        <v>38960.913562499998</v>
      </c>
      <c r="J11" s="7">
        <f>H11/100*19.8</f>
        <v>92571.130624500001</v>
      </c>
      <c r="K11" s="7">
        <f>H11/100*20.63</f>
        <v>96451.637615324988</v>
      </c>
    </row>
    <row r="12" spans="1:11" x14ac:dyDescent="0.25">
      <c r="A12" s="14" t="s">
        <v>20</v>
      </c>
      <c r="B12" s="14"/>
      <c r="C12" s="14"/>
      <c r="D12" s="17"/>
      <c r="E12" s="14"/>
      <c r="F12" s="14"/>
      <c r="G12" s="14"/>
      <c r="H12" s="14"/>
      <c r="I12" s="14"/>
      <c r="J12" s="14"/>
      <c r="K12" s="14"/>
    </row>
    <row r="13" spans="1:11" x14ac:dyDescent="0.25">
      <c r="A13" s="3"/>
      <c r="B13" s="3">
        <v>45</v>
      </c>
      <c r="C13" s="6">
        <v>436790</v>
      </c>
      <c r="D13" s="6">
        <f t="shared" ref="D13" si="12">13000*1.412411</f>
        <v>18361.343000000001</v>
      </c>
      <c r="E13" s="13">
        <f>5500*1.390861</f>
        <v>7649.7354999999998</v>
      </c>
      <c r="F13" s="13">
        <f>3250*1.412411</f>
        <v>4590.3357500000002</v>
      </c>
      <c r="G13" s="6">
        <f t="shared" si="2"/>
        <v>19067.548500000001</v>
      </c>
      <c r="H13" s="6">
        <f t="shared" si="11"/>
        <v>486458.96275000001</v>
      </c>
      <c r="I13" s="7">
        <f t="shared" si="4"/>
        <v>40538.246895833334</v>
      </c>
      <c r="J13" s="3"/>
      <c r="K13" s="3"/>
    </row>
    <row r="14" spans="1:11" x14ac:dyDescent="0.25">
      <c r="A14" s="3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25">
      <c r="A15" s="19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4" t="s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3" t="s">
        <v>12</v>
      </c>
      <c r="B17" s="3">
        <v>28</v>
      </c>
      <c r="C17" s="5">
        <v>334530</v>
      </c>
      <c r="D17" s="5">
        <f>2000*1.412411</f>
        <v>2824.8220000000001</v>
      </c>
      <c r="E17" s="5">
        <v>20741</v>
      </c>
      <c r="F17" s="6">
        <f>8500*1.412411</f>
        <v>12005.4935</v>
      </c>
      <c r="G17" s="5">
        <f>5850*1.412411</f>
        <v>8262.6043499999996</v>
      </c>
      <c r="H17" s="6">
        <f t="shared" ref="H17:H20" si="13">SUM(C17:G17)</f>
        <v>378363.91984999995</v>
      </c>
      <c r="I17" s="7">
        <f t="shared" ref="I17:I20" si="14">H17/12</f>
        <v>31530.326654166664</v>
      </c>
      <c r="J17" s="7">
        <f t="shared" ref="J17:J20" si="15">H17/100*17.3</f>
        <v>65456.958134049994</v>
      </c>
      <c r="K17" s="7">
        <f t="shared" ref="K17:K20" si="16">H17/100*18.13</f>
        <v>68597.378668804988</v>
      </c>
    </row>
    <row r="18" spans="1:11" x14ac:dyDescent="0.25">
      <c r="A18" s="3" t="s">
        <v>13</v>
      </c>
      <c r="B18" s="3">
        <v>31</v>
      </c>
      <c r="C18" s="5">
        <v>348932</v>
      </c>
      <c r="D18" s="5">
        <f>2000*1.412411</f>
        <v>2824.8220000000001</v>
      </c>
      <c r="E18" s="5">
        <v>20741</v>
      </c>
      <c r="F18" s="6">
        <f t="shared" ref="F18:F20" si="17">8500*1.412411</f>
        <v>12005.4935</v>
      </c>
      <c r="G18" s="5">
        <f t="shared" ref="G18:G20" si="18">5850*1.412411</f>
        <v>8262.6043499999996</v>
      </c>
      <c r="H18" s="6">
        <f t="shared" si="13"/>
        <v>392765.91984999995</v>
      </c>
      <c r="I18" s="7">
        <f t="shared" si="14"/>
        <v>32730.493320833328</v>
      </c>
      <c r="J18" s="7">
        <f t="shared" si="15"/>
        <v>67948.504134049988</v>
      </c>
      <c r="K18" s="7">
        <f t="shared" si="16"/>
        <v>71208.461268804982</v>
      </c>
    </row>
    <row r="19" spans="1:11" x14ac:dyDescent="0.25">
      <c r="A19" s="3" t="s">
        <v>14</v>
      </c>
      <c r="B19" s="3">
        <v>33</v>
      </c>
      <c r="C19" s="5">
        <v>358925</v>
      </c>
      <c r="D19" s="3"/>
      <c r="E19" s="5">
        <v>20741</v>
      </c>
      <c r="F19" s="6">
        <f t="shared" si="17"/>
        <v>12005.4935</v>
      </c>
      <c r="G19" s="5">
        <f t="shared" si="18"/>
        <v>8262.6043499999996</v>
      </c>
      <c r="H19" s="6">
        <f t="shared" si="13"/>
        <v>399934.09784999996</v>
      </c>
      <c r="I19" s="7">
        <f t="shared" si="14"/>
        <v>33327.841487499994</v>
      </c>
      <c r="J19" s="7">
        <f t="shared" si="15"/>
        <v>69188.598928049993</v>
      </c>
      <c r="K19" s="7">
        <f t="shared" si="16"/>
        <v>72508.051940204983</v>
      </c>
    </row>
    <row r="20" spans="1:11" x14ac:dyDescent="0.25">
      <c r="A20" s="3" t="s">
        <v>15</v>
      </c>
      <c r="B20" s="3">
        <v>37</v>
      </c>
      <c r="C20" s="5">
        <v>379892</v>
      </c>
      <c r="D20" s="5"/>
      <c r="E20" s="5">
        <v>20741</v>
      </c>
      <c r="F20" s="6">
        <f t="shared" si="17"/>
        <v>12005.4935</v>
      </c>
      <c r="G20" s="5">
        <f t="shared" si="18"/>
        <v>8262.6043499999996</v>
      </c>
      <c r="H20" s="6">
        <f t="shared" si="13"/>
        <v>420901.09784999996</v>
      </c>
      <c r="I20" s="7">
        <f t="shared" si="14"/>
        <v>35075.091487499994</v>
      </c>
      <c r="J20" s="7">
        <f t="shared" si="15"/>
        <v>72815.88992804999</v>
      </c>
      <c r="K20" s="7">
        <f t="shared" si="16"/>
        <v>76309.369040204983</v>
      </c>
    </row>
    <row r="21" spans="1:11" x14ac:dyDescent="0.25">
      <c r="A21" s="20" t="s">
        <v>22</v>
      </c>
      <c r="J21" t="s">
        <v>23</v>
      </c>
    </row>
    <row r="22" spans="1:11" x14ac:dyDescent="0.25">
      <c r="A22" t="s">
        <v>24</v>
      </c>
      <c r="H22" s="21"/>
      <c r="I22" s="21"/>
      <c r="J22" s="21"/>
      <c r="K22" s="21"/>
    </row>
    <row r="23" spans="1:11" x14ac:dyDescent="0.25">
      <c r="A23" t="s">
        <v>25</v>
      </c>
    </row>
    <row r="24" spans="1:11" x14ac:dyDescent="0.25">
      <c r="A24" t="s">
        <v>26</v>
      </c>
      <c r="D24" t="s">
        <v>27</v>
      </c>
      <c r="H24" t="s">
        <v>23</v>
      </c>
      <c r="J24" t="s">
        <v>23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DLF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Esben Kringelbach</dc:creator>
  <cp:lastModifiedBy>Esben Kringelbach</cp:lastModifiedBy>
  <cp:lastPrinted>2020-01-21T10:50:30Z</cp:lastPrinted>
  <dcterms:created xsi:type="dcterms:W3CDTF">2020-01-21T10:31:15Z</dcterms:created>
  <dcterms:modified xsi:type="dcterms:W3CDTF">2020-01-21T10:50:32Z</dcterms:modified>
</cp:coreProperties>
</file>